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ppsalakommun1-my.sharepoint.com/personal/mauritz_blomqvist_skola_uppsala_se/Documents/AAA Documents/2023 Grupper/IB22 DP1 Physics/Error/"/>
    </mc:Choice>
  </mc:AlternateContent>
  <xr:revisionPtr revIDLastSave="76" documentId="8_{DC5E0EFA-F465-4C66-A31D-0A6223A97F8A}" xr6:coauthVersionLast="47" xr6:coauthVersionMax="47" xr10:uidLastSave="{CE9D1F34-0D29-4EAA-A272-D1A286548B01}"/>
  <bookViews>
    <workbookView xWindow="-120" yWindow="-120" windowWidth="29040" windowHeight="15840" xr2:uid="{00000000-000D-0000-FFFF-FFFF00000000}"/>
  </bookViews>
  <sheets>
    <sheet name="The Data, part 1, I" sheetId="5" r:id="rId1"/>
    <sheet name="The Analysis part 1, I" sheetId="4" r:id="rId2"/>
    <sheet name="The Data part 1, II" sheetId="9" r:id="rId3"/>
    <sheet name="The Analysis, part 1, II" sheetId="8" r:id="rId4"/>
    <sheet name="The Data, 2" sheetId="1" r:id="rId5"/>
    <sheet name="Analysis, part 2" sheetId="2" r:id="rId6"/>
    <sheet name="Blad3" sheetId="3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4" l="1"/>
  <c r="H34" i="4"/>
  <c r="M8" i="4"/>
  <c r="M9" i="4"/>
  <c r="M10" i="4"/>
  <c r="M11" i="4"/>
  <c r="M7" i="4"/>
  <c r="N37" i="4"/>
  <c r="N36" i="4"/>
  <c r="O26" i="8" l="1"/>
  <c r="O25" i="8"/>
  <c r="O20" i="8"/>
  <c r="O19" i="8"/>
  <c r="S19" i="8" s="1"/>
  <c r="M11" i="8"/>
  <c r="N11" i="8" s="1"/>
  <c r="J11" i="8"/>
  <c r="I11" i="8"/>
  <c r="M10" i="8"/>
  <c r="N10" i="8" s="1"/>
  <c r="J10" i="8"/>
  <c r="I10" i="8"/>
  <c r="M9" i="8"/>
  <c r="N9" i="8" s="1"/>
  <c r="J9" i="8"/>
  <c r="I9" i="8"/>
  <c r="M8" i="8"/>
  <c r="N8" i="8" s="1"/>
  <c r="J8" i="8"/>
  <c r="I8" i="8"/>
  <c r="M7" i="8"/>
  <c r="N7" i="8" s="1"/>
  <c r="J7" i="8"/>
  <c r="I7" i="8"/>
  <c r="J10" i="3"/>
  <c r="J9" i="3"/>
  <c r="J8" i="3"/>
  <c r="J7" i="3"/>
  <c r="J6" i="3"/>
  <c r="I10" i="3"/>
  <c r="I9" i="3"/>
  <c r="I8" i="3"/>
  <c r="I7" i="3"/>
  <c r="I6" i="3"/>
  <c r="Q34" i="2"/>
  <c r="Q33" i="2"/>
  <c r="N34" i="2"/>
  <c r="N33" i="2"/>
  <c r="L8" i="2"/>
  <c r="L9" i="2"/>
  <c r="L10" i="2"/>
  <c r="L11" i="2"/>
  <c r="L7" i="2"/>
  <c r="K34" i="2"/>
  <c r="K33" i="2"/>
  <c r="N8" i="2"/>
  <c r="N9" i="2"/>
  <c r="N10" i="2"/>
  <c r="N11" i="2"/>
  <c r="N7" i="2"/>
  <c r="I8" i="4"/>
  <c r="I9" i="4"/>
  <c r="I10" i="4"/>
  <c r="I11" i="4"/>
  <c r="I7" i="4"/>
  <c r="J8" i="4"/>
  <c r="J9" i="4"/>
  <c r="J10" i="4"/>
  <c r="J11" i="4"/>
  <c r="J7" i="4"/>
  <c r="J7" i="2"/>
  <c r="K7" i="2" s="1"/>
  <c r="K6" i="2"/>
  <c r="I37" i="2"/>
  <c r="S20" i="8" l="1"/>
  <c r="N7" i="4"/>
  <c r="I7" i="2"/>
  <c r="M7" i="2" l="1"/>
  <c r="O7" i="2"/>
  <c r="N8" i="4"/>
  <c r="J8" i="2"/>
  <c r="K8" i="2" s="1"/>
  <c r="I8" i="2"/>
  <c r="M8" i="2" l="1"/>
  <c r="O8" i="2"/>
  <c r="N9" i="4"/>
  <c r="I9" i="2"/>
  <c r="J9" i="2"/>
  <c r="K9" i="2" s="1"/>
  <c r="M9" i="2" l="1"/>
  <c r="O9" i="2"/>
  <c r="N10" i="4"/>
  <c r="I10" i="2"/>
  <c r="J10" i="2"/>
  <c r="K10" i="2" s="1"/>
  <c r="M10" i="2" l="1"/>
  <c r="O10" i="2"/>
  <c r="N11" i="4"/>
  <c r="I11" i="2"/>
  <c r="J11" i="2"/>
  <c r="K11" i="2" s="1"/>
  <c r="O11" i="2" l="1"/>
  <c r="M11" i="2"/>
</calcChain>
</file>

<file path=xl/sharedStrings.xml><?xml version="1.0" encoding="utf-8"?>
<sst xmlns="http://schemas.openxmlformats.org/spreadsheetml/2006/main" count="57" uniqueCount="19">
  <si>
    <t>5 measurment sequenses</t>
  </si>
  <si>
    <t>L</t>
  </si>
  <si>
    <t>R</t>
  </si>
  <si>
    <t>R [Ohm]</t>
  </si>
  <si>
    <t>L [m]</t>
  </si>
  <si>
    <t xml:space="preserve">Mean </t>
  </si>
  <si>
    <t>SD</t>
  </si>
  <si>
    <t>Min</t>
  </si>
  <si>
    <t>Max</t>
  </si>
  <si>
    <t>R-Rexp</t>
  </si>
  <si>
    <t>SD/SQRT 5</t>
  </si>
  <si>
    <t>Mean R</t>
  </si>
  <si>
    <t>STD R</t>
  </si>
  <si>
    <t>STD/SQRT 5</t>
  </si>
  <si>
    <t>Slope</t>
  </si>
  <si>
    <t xml:space="preserve">Max </t>
  </si>
  <si>
    <t xml:space="preserve">Min </t>
  </si>
  <si>
    <t>Err</t>
  </si>
  <si>
    <t>Intercept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</si>
</sst>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00"/>
  </numFmts>
  <fonts count="2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2" fontId="0" fillId="0" borderId="1" xfId="0" applyNumberFormat="1" applyBorder="1"/>
    <xf numFmtId="164" fontId="0" fillId="0" borderId="1" xfId="0" applyNumberFormat="1" applyBorder="1"/>
    <xf numFmtId="0" fontId="0" fillId="0" borderId="3" xfId="0" applyBorder="1"/>
    <xf numFmtId="0" fontId="0" fillId="0" borderId="2" xfId="0" applyBorder="1"/>
    <xf numFmtId="2" fontId="0" fillId="0" borderId="0" xfId="0" applyNumberFormat="1" applyBorder="1"/>
    <xf numFmtId="164" fontId="0" fillId="0" borderId="0" xfId="0" applyNumberFormat="1"/>
    <xf numFmtId="2" fontId="0" fillId="0" borderId="4" xfId="0" applyNumberFormat="1" applyBorder="1"/>
    <xf numFmtId="165" fontId="0" fillId="0" borderId="1" xfId="0" applyNumberFormat="1" applyBorder="1"/>
    <xf numFmtId="0" fontId="1" fillId="2" borderId="1" xfId="0" applyFont="1" applyFill="1" applyBorder="1"/>
    <xf numFmtId="165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'The Analysis part 1, I'!$J$5</c:f>
              <c:strCache>
                <c:ptCount val="1"/>
                <c:pt idx="0">
                  <c:v>Mean R</c:v>
                </c:pt>
              </c:strCache>
            </c:strRef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'The Analysis part 1, I'!$M$6:$M$11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0.17888543819998315</c:v>
                  </c:pt>
                  <c:pt idx="2">
                    <c:v>0.1483239697419135</c:v>
                  </c:pt>
                  <c:pt idx="3">
                    <c:v>0.24083189157584603</c:v>
                  </c:pt>
                  <c:pt idx="4">
                    <c:v>0.30331501776206216</c:v>
                  </c:pt>
                  <c:pt idx="5">
                    <c:v>0.25099800796022387</c:v>
                  </c:pt>
                </c:numCache>
              </c:numRef>
            </c:plus>
            <c:minus>
              <c:numRef>
                <c:f>'The Analysis part 1, I'!$M$6:$M$11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0.17888543819998315</c:v>
                  </c:pt>
                  <c:pt idx="2">
                    <c:v>0.1483239697419135</c:v>
                  </c:pt>
                  <c:pt idx="3">
                    <c:v>0.24083189157584603</c:v>
                  </c:pt>
                  <c:pt idx="4">
                    <c:v>0.30331501776206216</c:v>
                  </c:pt>
                  <c:pt idx="5">
                    <c:v>0.25099800796022387</c:v>
                  </c:pt>
                </c:numCache>
              </c:numRef>
            </c:minus>
          </c:errBars>
          <c:xVal>
            <c:numRef>
              <c:f>'The Analysis part 1, I'!$I$6:$I$11</c:f>
              <c:numCache>
                <c:formatCode>0.00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'The Analysis part 1, I'!$J$6:$J$11</c:f>
              <c:numCache>
                <c:formatCode>0.00</c:formatCode>
                <c:ptCount val="6"/>
                <c:pt idx="0">
                  <c:v>0</c:v>
                </c:pt>
                <c:pt idx="1">
                  <c:v>0.28000000000000003</c:v>
                </c:pt>
                <c:pt idx="2">
                  <c:v>0.51999999999999991</c:v>
                </c:pt>
                <c:pt idx="3">
                  <c:v>0.76</c:v>
                </c:pt>
                <c:pt idx="4">
                  <c:v>1.08</c:v>
                </c:pt>
                <c:pt idx="5">
                  <c:v>1.44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A7-46E2-9C47-4039AD97416F}"/>
            </c:ext>
          </c:extLst>
        </c:ser>
        <c:ser>
          <c:idx val="1"/>
          <c:order val="1"/>
          <c:tx>
            <c:strRef>
              <c:f>'The Analysis part 1, I'!$K$5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31265857392825896"/>
                  <c:y val="-0.11780183727034121"/>
                </c:manualLayout>
              </c:layout>
              <c:numFmt formatCode="General" sourceLinked="0"/>
            </c:trendlineLbl>
          </c:trendline>
          <c:xVal>
            <c:numRef>
              <c:f>'The Analysis part 1, I'!$I$6:$I$11</c:f>
              <c:numCache>
                <c:formatCode>0.00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'The Analysis part 1, I'!$K$6:$K$11</c:f>
              <c:numCache>
                <c:formatCode>0.00</c:formatCode>
                <c:ptCount val="6"/>
                <c:pt idx="0">
                  <c:v>0</c:v>
                </c:pt>
                <c:pt idx="5">
                  <c:v>1.1000000000000001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DA7-46E2-9C47-4039AD97416F}"/>
            </c:ext>
          </c:extLst>
        </c:ser>
        <c:ser>
          <c:idx val="2"/>
          <c:order val="2"/>
          <c:tx>
            <c:strRef>
              <c:f>'The Analysis part 1, I'!$L$5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32099190726159232"/>
                  <c:y val="7.181466899970837E-2"/>
                </c:manualLayout>
              </c:layout>
              <c:numFmt formatCode="General" sourceLinked="0"/>
            </c:trendlineLbl>
          </c:trendline>
          <c:xVal>
            <c:numRef>
              <c:f>'The Analysis part 1, I'!$I$6:$I$11</c:f>
              <c:numCache>
                <c:formatCode>0.00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'The Analysis part 1, I'!$L$6:$L$11</c:f>
              <c:numCache>
                <c:formatCode>0.00</c:formatCode>
                <c:ptCount val="6"/>
                <c:pt idx="0">
                  <c:v>0</c:v>
                </c:pt>
                <c:pt idx="5">
                  <c:v>1.66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DA7-46E2-9C47-4039AD974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58719616"/>
        <c:axId val="-258726144"/>
      </c:scatterChart>
      <c:valAx>
        <c:axId val="-25871961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sv-SE"/>
            </a:pPr>
            <a:endParaRPr lang="en-US"/>
          </a:p>
        </c:txPr>
        <c:crossAx val="-258726144"/>
        <c:crosses val="autoZero"/>
        <c:crossBetween val="midCat"/>
      </c:valAx>
      <c:valAx>
        <c:axId val="-2587261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sv-SE"/>
            </a:pPr>
            <a:endParaRPr lang="en-US"/>
          </a:p>
        </c:txPr>
        <c:crossAx val="-2587196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6668000874890641"/>
          <c:y val="0.47126239428404781"/>
          <c:w val="0.22498665791776029"/>
          <c:h val="0.41858595800524934"/>
        </c:manualLayout>
      </c:layout>
      <c:overlay val="0"/>
      <c:txPr>
        <a:bodyPr/>
        <a:lstStyle/>
        <a:p>
          <a:pPr>
            <a:defRPr lang="sv-SE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0080533683289588"/>
                  <c:y val="-3.665828229804607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'The Analysis part 1, I'!$I$6:$I$11</c:f>
              <c:numCache>
                <c:formatCode>0.00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'The Analysis part 1, I'!$J$6:$J$11</c:f>
              <c:numCache>
                <c:formatCode>0.00</c:formatCode>
                <c:ptCount val="6"/>
                <c:pt idx="0">
                  <c:v>0</c:v>
                </c:pt>
                <c:pt idx="1">
                  <c:v>0.28000000000000003</c:v>
                </c:pt>
                <c:pt idx="2">
                  <c:v>0.51999999999999991</c:v>
                </c:pt>
                <c:pt idx="3">
                  <c:v>0.76</c:v>
                </c:pt>
                <c:pt idx="4">
                  <c:v>1.08</c:v>
                </c:pt>
                <c:pt idx="5">
                  <c:v>1.44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C1-41F5-BB10-37E40281A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034976"/>
        <c:axId val="451036776"/>
      </c:scatterChart>
      <c:valAx>
        <c:axId val="451034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036776"/>
        <c:crosses val="autoZero"/>
        <c:crossBetween val="midCat"/>
      </c:valAx>
      <c:valAx>
        <c:axId val="451036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034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594925634295717E-2"/>
          <c:y val="6.9444444444444448E-2"/>
          <c:w val="0.86184251968503933"/>
          <c:h val="0.8416746864975212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'The Analysis, part 1, II'!$N$7:$N$11</c:f>
                <c:numCache>
                  <c:formatCode>General</c:formatCode>
                  <c:ptCount val="5"/>
                  <c:pt idx="0">
                    <c:v>7.9999999999999988E-2</c:v>
                  </c:pt>
                  <c:pt idx="1">
                    <c:v>6.6332495807108108E-2</c:v>
                  </c:pt>
                  <c:pt idx="2">
                    <c:v>0.10770329614269013</c:v>
                  </c:pt>
                  <c:pt idx="3">
                    <c:v>0.13564659966250542</c:v>
                  </c:pt>
                  <c:pt idx="4">
                    <c:v>0.11224972160321878</c:v>
                  </c:pt>
                </c:numCache>
              </c:numRef>
            </c:plus>
            <c:minus>
              <c:numRef>
                <c:f>'The Analysis, part 1, II'!$N$7:$N$11</c:f>
                <c:numCache>
                  <c:formatCode>General</c:formatCode>
                  <c:ptCount val="5"/>
                  <c:pt idx="0">
                    <c:v>7.9999999999999988E-2</c:v>
                  </c:pt>
                  <c:pt idx="1">
                    <c:v>6.6332495807108108E-2</c:v>
                  </c:pt>
                  <c:pt idx="2">
                    <c:v>0.10770329614269013</c:v>
                  </c:pt>
                  <c:pt idx="3">
                    <c:v>0.13564659966250542</c:v>
                  </c:pt>
                  <c:pt idx="4">
                    <c:v>0.11224972160321878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'The Analysis, part 1, II'!$I$7:$I$11</c:f>
              <c:numCache>
                <c:formatCode>0.00</c:formatCode>
                <c:ptCount val="5"/>
                <c:pt idx="0">
                  <c:v>0.2</c:v>
                </c:pt>
                <c:pt idx="1">
                  <c:v>0.4</c:v>
                </c:pt>
                <c:pt idx="2">
                  <c:v>0.60000000000000009</c:v>
                </c:pt>
                <c:pt idx="3">
                  <c:v>0.8</c:v>
                </c:pt>
                <c:pt idx="4">
                  <c:v>1</c:v>
                </c:pt>
              </c:numCache>
            </c:numRef>
          </c:xVal>
          <c:yVal>
            <c:numRef>
              <c:f>'The Analysis, part 1, II'!$J$7:$J$11</c:f>
              <c:numCache>
                <c:formatCode>0.00</c:formatCode>
                <c:ptCount val="5"/>
                <c:pt idx="0">
                  <c:v>0.28000000000000003</c:v>
                </c:pt>
                <c:pt idx="1">
                  <c:v>0.51999999999999991</c:v>
                </c:pt>
                <c:pt idx="2">
                  <c:v>0.76</c:v>
                </c:pt>
                <c:pt idx="3">
                  <c:v>1.08</c:v>
                </c:pt>
                <c:pt idx="4">
                  <c:v>1.44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90-420B-993E-5F7238BBB042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44278302712160977"/>
                  <c:y val="-0.1653156897054534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'The Analysis, part 1, II'!$I$7:$I$11</c:f>
              <c:numCache>
                <c:formatCode>0.00</c:formatCode>
                <c:ptCount val="5"/>
                <c:pt idx="0">
                  <c:v>0.2</c:v>
                </c:pt>
                <c:pt idx="1">
                  <c:v>0.4</c:v>
                </c:pt>
                <c:pt idx="2">
                  <c:v>0.60000000000000009</c:v>
                </c:pt>
                <c:pt idx="3">
                  <c:v>0.8</c:v>
                </c:pt>
                <c:pt idx="4">
                  <c:v>1</c:v>
                </c:pt>
              </c:numCache>
            </c:numRef>
          </c:xVal>
          <c:yVal>
            <c:numRef>
              <c:f>'The Analysis, part 1, II'!$K$7:$K$11</c:f>
              <c:numCache>
                <c:formatCode>0.00</c:formatCode>
                <c:ptCount val="5"/>
                <c:pt idx="0">
                  <c:v>0.35</c:v>
                </c:pt>
                <c:pt idx="4">
                  <c:v>1.35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790-420B-993E-5F7238BBB042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4333525809273841"/>
                  <c:y val="0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'The Analysis, part 1, II'!$I$7:$I$11</c:f>
              <c:numCache>
                <c:formatCode>0.00</c:formatCode>
                <c:ptCount val="5"/>
                <c:pt idx="0">
                  <c:v>0.2</c:v>
                </c:pt>
                <c:pt idx="1">
                  <c:v>0.4</c:v>
                </c:pt>
                <c:pt idx="2">
                  <c:v>0.60000000000000009</c:v>
                </c:pt>
                <c:pt idx="3">
                  <c:v>0.8</c:v>
                </c:pt>
                <c:pt idx="4">
                  <c:v>1</c:v>
                </c:pt>
              </c:numCache>
            </c:numRef>
          </c:xVal>
          <c:yVal>
            <c:numRef>
              <c:f>'The Analysis, part 1, II'!$L$7:$L$11</c:f>
              <c:numCache>
                <c:formatCode>0.00</c:formatCode>
                <c:ptCount val="5"/>
                <c:pt idx="0">
                  <c:v>0.2</c:v>
                </c:pt>
                <c:pt idx="4">
                  <c:v>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790-420B-993E-5F7238BBB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71046992"/>
        <c:axId val="-1871049712"/>
      </c:scatterChart>
      <c:valAx>
        <c:axId val="-1871046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71049712"/>
        <c:crosses val="autoZero"/>
        <c:crossBetween val="midCat"/>
      </c:valAx>
      <c:valAx>
        <c:axId val="-187104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71046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sv-SE"/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'Analysis, part 2'!$O$6</c:f>
              <c:strCache>
                <c:ptCount val="1"/>
              </c:strCache>
            </c:strRef>
          </c:tx>
          <c:spPr>
            <a:ln w="28575">
              <a:noFill/>
            </a:ln>
          </c:spPr>
          <c:errBars>
            <c:errDir val="y"/>
            <c:errBarType val="both"/>
            <c:errValType val="fixedVal"/>
            <c:noEndCap val="0"/>
            <c:val val="0.05"/>
          </c:errBars>
          <c:xVal>
            <c:numRef>
              <c:f>'Analysis, part 2'!$N$6:$N$11</c:f>
              <c:numCache>
                <c:formatCode>0.00</c:formatCode>
                <c:ptCount val="6"/>
                <c:pt idx="0" formatCode="General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'Analysis, part 2'!$O$6:$O$11</c:f>
              <c:numCache>
                <c:formatCode>General</c:formatCode>
                <c:ptCount val="6"/>
                <c:pt idx="1">
                  <c:v>-2.5999999999999968E-2</c:v>
                </c:pt>
                <c:pt idx="2">
                  <c:v>8.0000000000000071E-3</c:v>
                </c:pt>
                <c:pt idx="3">
                  <c:v>1.9999999999998908E-3</c:v>
                </c:pt>
                <c:pt idx="4">
                  <c:v>-2.4000000000000021E-2</c:v>
                </c:pt>
                <c:pt idx="5">
                  <c:v>-1.0000000000000009E-2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60-4437-85DE-B2914FCE2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58725600"/>
        <c:axId val="-258724512"/>
      </c:scatterChart>
      <c:valAx>
        <c:axId val="-25872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sv-SE"/>
            </a:pPr>
            <a:endParaRPr lang="en-US"/>
          </a:p>
        </c:txPr>
        <c:crossAx val="-258724512"/>
        <c:crosses val="autoZero"/>
        <c:crossBetween val="midCat"/>
      </c:valAx>
      <c:valAx>
        <c:axId val="-258724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sv-SE"/>
            </a:pPr>
            <a:endParaRPr lang="en-US"/>
          </a:p>
        </c:txPr>
        <c:crossAx val="-258725600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sv-SE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'Analysis, part 2'!$O$5</c:f>
              <c:strCache>
                <c:ptCount val="1"/>
                <c:pt idx="0">
                  <c:v>R-Rexp</c:v>
                </c:pt>
              </c:strCache>
            </c:strRef>
          </c:tx>
          <c:spPr>
            <a:ln w="28575">
              <a:noFill/>
            </a:ln>
          </c:spPr>
          <c:errBars>
            <c:errDir val="y"/>
            <c:errBarType val="both"/>
            <c:errValType val="fixedVal"/>
            <c:noEndCap val="0"/>
            <c:val val="0.05"/>
          </c:errBars>
          <c:xVal>
            <c:numRef>
              <c:f>'Analysis, part 2'!$N$6:$N$11</c:f>
              <c:numCache>
                <c:formatCode>0.00</c:formatCode>
                <c:ptCount val="6"/>
                <c:pt idx="0" formatCode="General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'Analysis, part 2'!$O$6:$O$11</c:f>
              <c:numCache>
                <c:formatCode>General</c:formatCode>
                <c:ptCount val="6"/>
                <c:pt idx="1">
                  <c:v>-2.5999999999999968E-2</c:v>
                </c:pt>
                <c:pt idx="2">
                  <c:v>8.0000000000000071E-3</c:v>
                </c:pt>
                <c:pt idx="3">
                  <c:v>1.9999999999998908E-3</c:v>
                </c:pt>
                <c:pt idx="4">
                  <c:v>-2.4000000000000021E-2</c:v>
                </c:pt>
                <c:pt idx="5">
                  <c:v>-1.0000000000000009E-2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1E-4764-8C3F-6B18B643209E}"/>
            </c:ext>
          </c:extLst>
        </c:ser>
        <c:ser>
          <c:idx val="1"/>
          <c:order val="1"/>
          <c:tx>
            <c:strRef>
              <c:f>'Analysis, part 2'!$P$5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33887467191601084"/>
                  <c:y val="-4.7462817147856556E-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lang="sv-SE"/>
                  </a:pPr>
                  <a:endParaRPr lang="en-US"/>
                </a:p>
              </c:txPr>
            </c:trendlineLbl>
          </c:trendline>
          <c:xVal>
            <c:numRef>
              <c:f>'Analysis, part 2'!$N$6:$N$11</c:f>
              <c:numCache>
                <c:formatCode>0.00</c:formatCode>
                <c:ptCount val="6"/>
                <c:pt idx="0" formatCode="General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'Analysis, part 2'!$P$6:$P$11</c:f>
              <c:numCache>
                <c:formatCode>General</c:formatCode>
                <c:ptCount val="6"/>
                <c:pt idx="1">
                  <c:v>-7.0000000000000007E-2</c:v>
                </c:pt>
                <c:pt idx="5">
                  <c:v>0.04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C1E-4764-8C3F-6B18B643209E}"/>
            </c:ext>
          </c:extLst>
        </c:ser>
        <c:ser>
          <c:idx val="2"/>
          <c:order val="2"/>
          <c:tx>
            <c:strRef>
              <c:f>'Analysis, part 2'!$Q$5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32515244969378831"/>
                  <c:y val="2.3167468649752106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lang="sv-SE"/>
                  </a:pPr>
                  <a:endParaRPr lang="en-US"/>
                </a:p>
              </c:txPr>
            </c:trendlineLbl>
          </c:trendline>
          <c:xVal>
            <c:numRef>
              <c:f>'Analysis, part 2'!$N$6:$N$11</c:f>
              <c:numCache>
                <c:formatCode>0.00</c:formatCode>
                <c:ptCount val="6"/>
                <c:pt idx="0" formatCode="General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'Analysis, part 2'!$Q$6:$Q$11</c:f>
              <c:numCache>
                <c:formatCode>General</c:formatCode>
                <c:ptCount val="6"/>
                <c:pt idx="1">
                  <c:v>2.5000000000000001E-2</c:v>
                </c:pt>
                <c:pt idx="5">
                  <c:v>-0.06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C1E-4764-8C3F-6B18B6432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24453632"/>
        <c:axId val="-1924449280"/>
      </c:scatterChart>
      <c:valAx>
        <c:axId val="-192445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sv-SE"/>
            </a:pPr>
            <a:endParaRPr lang="en-US"/>
          </a:p>
        </c:txPr>
        <c:crossAx val="-1924449280"/>
        <c:crosses val="autoZero"/>
        <c:crossBetween val="midCat"/>
      </c:valAx>
      <c:valAx>
        <c:axId val="-1924449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sv-SE"/>
            </a:pPr>
            <a:endParaRPr lang="en-US"/>
          </a:p>
        </c:txPr>
        <c:crossAx val="-19244536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sv-SE"/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'Analysis, part 2'!$M$5</c:f>
              <c:strCache>
                <c:ptCount val="1"/>
                <c:pt idx="0">
                  <c:v>R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  <c:txPr>
                <a:bodyPr/>
                <a:lstStyle/>
                <a:p>
                  <a:pPr>
                    <a:defRPr lang="sv-SE"/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'Analysis, part 2'!$K$6:$K$11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2.4494897427831733E-2</c:v>
                  </c:pt>
                  <c:pt idx="2">
                    <c:v>1.9999999999999997E-2</c:v>
                  </c:pt>
                  <c:pt idx="3">
                    <c:v>2.4494897427831775E-2</c:v>
                  </c:pt>
                  <c:pt idx="4">
                    <c:v>3.7416573867739396E-2</c:v>
                  </c:pt>
                  <c:pt idx="5">
                    <c:v>2.0000000000000018E-2</c:v>
                  </c:pt>
                </c:numCache>
              </c:numRef>
            </c:plus>
            <c:minus>
              <c:numRef>
                <c:f>'Analysis, part 2'!$K$6:$K$11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2.4494897427831733E-2</c:v>
                  </c:pt>
                  <c:pt idx="2">
                    <c:v>1.9999999999999997E-2</c:v>
                  </c:pt>
                  <c:pt idx="3">
                    <c:v>2.4494897427831775E-2</c:v>
                  </c:pt>
                  <c:pt idx="4">
                    <c:v>3.7416573867739396E-2</c:v>
                  </c:pt>
                  <c:pt idx="5">
                    <c:v>2.0000000000000018E-2</c:v>
                  </c:pt>
                </c:numCache>
              </c:numRef>
            </c:minus>
          </c:errBars>
          <c:xVal>
            <c:numRef>
              <c:f>'Analysis, part 2'!$L$6:$L$11</c:f>
              <c:numCache>
                <c:formatCode>0.00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'Analysis, part 2'!$M$6:$M$11</c:f>
              <c:numCache>
                <c:formatCode>0.00</c:formatCode>
                <c:ptCount val="6"/>
                <c:pt idx="0">
                  <c:v>0</c:v>
                </c:pt>
                <c:pt idx="1">
                  <c:v>0.26</c:v>
                </c:pt>
                <c:pt idx="2">
                  <c:v>0.57999999999999996</c:v>
                </c:pt>
                <c:pt idx="3">
                  <c:v>0.86</c:v>
                </c:pt>
                <c:pt idx="4">
                  <c:v>1.1199999999999999</c:v>
                </c:pt>
                <c:pt idx="5">
                  <c:v>1.42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E2-4DF3-B4A7-37267E982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24452000"/>
        <c:axId val="-1924448192"/>
      </c:scatterChart>
      <c:valAx>
        <c:axId val="-192445200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sv-SE"/>
            </a:pPr>
            <a:endParaRPr lang="en-US"/>
          </a:p>
        </c:txPr>
        <c:crossAx val="-1924448192"/>
        <c:crosses val="autoZero"/>
        <c:crossBetween val="midCat"/>
      </c:valAx>
      <c:valAx>
        <c:axId val="-19244481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sv-SE"/>
            </a:pPr>
            <a:endParaRPr lang="en-US"/>
          </a:p>
        </c:txPr>
        <c:crossAx val="-1924452000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lang="sv-SE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15</xdr:row>
      <xdr:rowOff>47625</xdr:rowOff>
    </xdr:from>
    <xdr:to>
      <xdr:col>11</xdr:col>
      <xdr:colOff>66675</xdr:colOff>
      <xdr:row>29</xdr:row>
      <xdr:rowOff>123825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338137</xdr:colOff>
      <xdr:row>15</xdr:row>
      <xdr:rowOff>52387</xdr:rowOff>
    </xdr:from>
    <xdr:to>
      <xdr:col>18</xdr:col>
      <xdr:colOff>414337</xdr:colOff>
      <xdr:row>29</xdr:row>
      <xdr:rowOff>128587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37AF8B-E075-0E81-C9DF-7FA0752096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14</xdr:row>
      <xdr:rowOff>157162</xdr:rowOff>
    </xdr:from>
    <xdr:to>
      <xdr:col>9</xdr:col>
      <xdr:colOff>590550</xdr:colOff>
      <xdr:row>29</xdr:row>
      <xdr:rowOff>42862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161925</xdr:colOff>
      <xdr:row>18</xdr:row>
      <xdr:rowOff>95250</xdr:rowOff>
    </xdr:from>
    <xdr:to>
      <xdr:col>31</xdr:col>
      <xdr:colOff>466725</xdr:colOff>
      <xdr:row>32</xdr:row>
      <xdr:rowOff>171450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571499</xdr:colOff>
      <xdr:row>13</xdr:row>
      <xdr:rowOff>57150</xdr:rowOff>
    </xdr:from>
    <xdr:to>
      <xdr:col>17</xdr:col>
      <xdr:colOff>380999</xdr:colOff>
      <xdr:row>29</xdr:row>
      <xdr:rowOff>133350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28575</xdr:colOff>
      <xdr:row>2</xdr:row>
      <xdr:rowOff>114300</xdr:rowOff>
    </xdr:from>
    <xdr:to>
      <xdr:col>25</xdr:col>
      <xdr:colOff>333375</xdr:colOff>
      <xdr:row>17</xdr:row>
      <xdr:rowOff>0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5:I11"/>
  <sheetViews>
    <sheetView tabSelected="1" workbookViewId="0">
      <selection activeCell="L12" sqref="L12"/>
    </sheetView>
  </sheetViews>
  <sheetFormatPr defaultRowHeight="15" x14ac:dyDescent="0.25"/>
  <sheetData>
    <row r="5" spans="3:9" x14ac:dyDescent="0.25">
      <c r="C5" s="1"/>
      <c r="D5" s="1" t="s">
        <v>3</v>
      </c>
      <c r="E5" s="1"/>
      <c r="F5" s="1"/>
      <c r="G5" s="1"/>
      <c r="H5" s="1"/>
    </row>
    <row r="6" spans="3:9" x14ac:dyDescent="0.25">
      <c r="C6" s="1" t="s">
        <v>4</v>
      </c>
      <c r="D6" s="1" t="s">
        <v>0</v>
      </c>
      <c r="E6" s="1"/>
      <c r="F6" s="1"/>
      <c r="G6" s="1"/>
      <c r="H6" s="1"/>
    </row>
    <row r="7" spans="3:9" x14ac:dyDescent="0.25">
      <c r="C7" s="2">
        <v>0.2</v>
      </c>
      <c r="D7" s="3">
        <v>0.4</v>
      </c>
      <c r="E7" s="3">
        <v>0.5</v>
      </c>
      <c r="F7" s="3">
        <v>0.1</v>
      </c>
      <c r="G7" s="3">
        <v>0.1</v>
      </c>
      <c r="H7" s="3">
        <v>0.3</v>
      </c>
      <c r="I7" s="7"/>
    </row>
    <row r="8" spans="3:9" x14ac:dyDescent="0.25">
      <c r="C8" s="2">
        <v>0.4</v>
      </c>
      <c r="D8" s="3">
        <v>0.3</v>
      </c>
      <c r="E8" s="3">
        <v>0.5</v>
      </c>
      <c r="F8" s="3">
        <v>0.6</v>
      </c>
      <c r="G8" s="3">
        <v>0.5</v>
      </c>
      <c r="H8" s="3">
        <v>0.7</v>
      </c>
      <c r="I8" s="7"/>
    </row>
    <row r="9" spans="3:9" x14ac:dyDescent="0.25">
      <c r="C9" s="2">
        <v>0.60000000000000009</v>
      </c>
      <c r="D9" s="3">
        <v>0.9</v>
      </c>
      <c r="E9" s="3">
        <v>1</v>
      </c>
      <c r="F9" s="3">
        <v>0.5</v>
      </c>
      <c r="G9" s="3">
        <v>0.9</v>
      </c>
      <c r="H9" s="3">
        <v>0.5</v>
      </c>
      <c r="I9" s="7"/>
    </row>
    <row r="10" spans="3:9" x14ac:dyDescent="0.25">
      <c r="C10" s="2">
        <v>0.8</v>
      </c>
      <c r="D10" s="3">
        <v>1.1000000000000001</v>
      </c>
      <c r="E10" s="3">
        <v>1.2</v>
      </c>
      <c r="F10" s="3">
        <v>1.5</v>
      </c>
      <c r="G10" s="3">
        <v>0.7</v>
      </c>
      <c r="H10" s="3">
        <v>0.9</v>
      </c>
      <c r="I10" s="7"/>
    </row>
    <row r="11" spans="3:9" x14ac:dyDescent="0.25">
      <c r="C11" s="1">
        <v>1</v>
      </c>
      <c r="D11" s="1">
        <v>1.3</v>
      </c>
      <c r="E11" s="1">
        <v>1.2</v>
      </c>
      <c r="F11" s="1">
        <v>1.6</v>
      </c>
      <c r="G11" s="1">
        <v>1.3</v>
      </c>
      <c r="H11" s="1">
        <v>1.8</v>
      </c>
      <c r="I11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5:T37"/>
  <sheetViews>
    <sheetView workbookViewId="0">
      <selection activeCell="O38" sqref="O38"/>
    </sheetView>
  </sheetViews>
  <sheetFormatPr defaultRowHeight="15" x14ac:dyDescent="0.25"/>
  <cols>
    <col min="14" max="14" width="12.5703125" customWidth="1"/>
  </cols>
  <sheetData>
    <row r="5" spans="3:20" x14ac:dyDescent="0.25">
      <c r="C5" s="1"/>
      <c r="D5" s="1" t="s">
        <v>3</v>
      </c>
      <c r="E5" s="1"/>
      <c r="F5" s="1"/>
      <c r="G5" s="1"/>
      <c r="H5" s="1"/>
      <c r="I5" s="1" t="s">
        <v>1</v>
      </c>
      <c r="J5" s="2" t="s">
        <v>11</v>
      </c>
      <c r="K5" s="2" t="s">
        <v>7</v>
      </c>
      <c r="L5" s="2" t="s">
        <v>8</v>
      </c>
      <c r="M5" s="1" t="s">
        <v>12</v>
      </c>
      <c r="N5" s="10" t="s">
        <v>13</v>
      </c>
    </row>
    <row r="6" spans="3:20" x14ac:dyDescent="0.25">
      <c r="C6" s="1" t="s">
        <v>4</v>
      </c>
      <c r="D6" s="1" t="s">
        <v>0</v>
      </c>
      <c r="E6" s="1"/>
      <c r="F6" s="1"/>
      <c r="G6" s="1"/>
      <c r="H6" s="1"/>
      <c r="I6" s="2">
        <v>0</v>
      </c>
      <c r="J6" s="2">
        <v>0</v>
      </c>
      <c r="K6" s="2">
        <v>0</v>
      </c>
      <c r="L6" s="2">
        <v>0</v>
      </c>
      <c r="M6" s="1">
        <v>0</v>
      </c>
      <c r="N6" s="10">
        <v>0</v>
      </c>
    </row>
    <row r="7" spans="3:20" x14ac:dyDescent="0.25">
      <c r="C7" s="2">
        <v>0.2</v>
      </c>
      <c r="D7" s="3">
        <v>0.4</v>
      </c>
      <c r="E7" s="3">
        <v>0.5</v>
      </c>
      <c r="F7" s="3">
        <v>0.1</v>
      </c>
      <c r="G7" s="3">
        <v>0.1</v>
      </c>
      <c r="H7" s="3">
        <v>0.3</v>
      </c>
      <c r="I7" s="2">
        <f>C7</f>
        <v>0.2</v>
      </c>
      <c r="J7" s="2">
        <f>AVERAGE(D7:H7)</f>
        <v>0.28000000000000003</v>
      </c>
      <c r="K7" s="2"/>
      <c r="L7" s="2"/>
      <c r="M7" s="9">
        <f>_xlfn.STDEV.S(D7:H7)</f>
        <v>0.17888543819998315</v>
      </c>
      <c r="N7" s="11">
        <f>M7/SQRT(5)</f>
        <v>7.9999999999999988E-2</v>
      </c>
    </row>
    <row r="8" spans="3:20" x14ac:dyDescent="0.25">
      <c r="C8" s="2">
        <v>0.4</v>
      </c>
      <c r="D8" s="3">
        <v>0.3</v>
      </c>
      <c r="E8" s="3">
        <v>0.5</v>
      </c>
      <c r="F8" s="3">
        <v>0.6</v>
      </c>
      <c r="G8" s="3">
        <v>0.5</v>
      </c>
      <c r="H8" s="3">
        <v>0.7</v>
      </c>
      <c r="I8" s="2">
        <f t="shared" ref="I8:I11" si="0">C8</f>
        <v>0.4</v>
      </c>
      <c r="J8" s="2">
        <f t="shared" ref="J8:J11" si="1">AVERAGE(D8:H8)</f>
        <v>0.51999999999999991</v>
      </c>
      <c r="K8" s="2"/>
      <c r="L8" s="2"/>
      <c r="M8" s="9">
        <f t="shared" ref="M8:M11" si="2">_xlfn.STDEV.S(D8:H8)</f>
        <v>0.1483239697419135</v>
      </c>
      <c r="N8" s="11">
        <f t="shared" ref="N8:N11" si="3">M8/SQRT(5)</f>
        <v>6.6332495807108108E-2</v>
      </c>
    </row>
    <row r="9" spans="3:20" x14ac:dyDescent="0.25">
      <c r="C9" s="2">
        <v>0.60000000000000009</v>
      </c>
      <c r="D9" s="3">
        <v>0.9</v>
      </c>
      <c r="E9" s="3">
        <v>1</v>
      </c>
      <c r="F9" s="3">
        <v>0.5</v>
      </c>
      <c r="G9" s="3">
        <v>0.9</v>
      </c>
      <c r="H9" s="3">
        <v>0.5</v>
      </c>
      <c r="I9" s="2">
        <f t="shared" si="0"/>
        <v>0.60000000000000009</v>
      </c>
      <c r="J9" s="2">
        <f t="shared" si="1"/>
        <v>0.76</v>
      </c>
      <c r="K9" s="2"/>
      <c r="L9" s="2"/>
      <c r="M9" s="9">
        <f t="shared" si="2"/>
        <v>0.24083189157584603</v>
      </c>
      <c r="N9" s="11">
        <f t="shared" si="3"/>
        <v>0.10770329614269013</v>
      </c>
    </row>
    <row r="10" spans="3:20" x14ac:dyDescent="0.25">
      <c r="C10" s="2">
        <v>0.8</v>
      </c>
      <c r="D10" s="3">
        <v>1.1000000000000001</v>
      </c>
      <c r="E10" s="3">
        <v>1.2</v>
      </c>
      <c r="F10" s="3">
        <v>1.5</v>
      </c>
      <c r="G10" s="3">
        <v>0.7</v>
      </c>
      <c r="H10" s="3">
        <v>0.9</v>
      </c>
      <c r="I10" s="2">
        <f t="shared" si="0"/>
        <v>0.8</v>
      </c>
      <c r="J10" s="2">
        <f t="shared" si="1"/>
        <v>1.08</v>
      </c>
      <c r="K10" s="2"/>
      <c r="L10" s="2"/>
      <c r="M10" s="9">
        <f t="shared" si="2"/>
        <v>0.30331501776206216</v>
      </c>
      <c r="N10" s="11">
        <f t="shared" si="3"/>
        <v>0.13564659966250542</v>
      </c>
      <c r="S10" s="2"/>
      <c r="T10" s="2"/>
    </row>
    <row r="11" spans="3:20" x14ac:dyDescent="0.25">
      <c r="C11" s="1">
        <v>1</v>
      </c>
      <c r="D11" s="1">
        <v>1.3</v>
      </c>
      <c r="E11" s="1">
        <v>1.2</v>
      </c>
      <c r="F11" s="1">
        <v>1.6</v>
      </c>
      <c r="G11" s="1">
        <v>1.3</v>
      </c>
      <c r="H11" s="1">
        <v>1.8</v>
      </c>
      <c r="I11" s="2">
        <f t="shared" si="0"/>
        <v>1</v>
      </c>
      <c r="J11" s="2">
        <f t="shared" si="1"/>
        <v>1.44</v>
      </c>
      <c r="K11" s="2">
        <v>1.1000000000000001</v>
      </c>
      <c r="L11" s="2">
        <v>1.66</v>
      </c>
      <c r="M11" s="9">
        <f t="shared" si="2"/>
        <v>0.25099800796022387</v>
      </c>
      <c r="N11" s="11">
        <f t="shared" si="3"/>
        <v>0.11224972160321878</v>
      </c>
    </row>
    <row r="34" spans="7:15" x14ac:dyDescent="0.25">
      <c r="G34">
        <v>1.41</v>
      </c>
      <c r="H34">
        <f>G34+G35</f>
        <v>1.66</v>
      </c>
      <c r="L34" t="s">
        <v>14</v>
      </c>
      <c r="M34" t="s">
        <v>15</v>
      </c>
      <c r="N34">
        <v>1.66</v>
      </c>
    </row>
    <row r="35" spans="7:15" x14ac:dyDescent="0.25">
      <c r="G35">
        <v>0.25</v>
      </c>
      <c r="H35">
        <f>G34-G35</f>
        <v>1.1599999999999999</v>
      </c>
      <c r="M35" t="s">
        <v>16</v>
      </c>
      <c r="N35">
        <v>1.1000000000000001</v>
      </c>
    </row>
    <row r="36" spans="7:15" x14ac:dyDescent="0.25">
      <c r="M36" t="s">
        <v>5</v>
      </c>
      <c r="N36">
        <f>(N34+N35)/2</f>
        <v>1.38</v>
      </c>
      <c r="O36">
        <v>1.4</v>
      </c>
    </row>
    <row r="37" spans="7:15" x14ac:dyDescent="0.25">
      <c r="M37" t="s">
        <v>17</v>
      </c>
      <c r="N37">
        <f>(N34-N35)/2</f>
        <v>0.27999999999999992</v>
      </c>
      <c r="O37">
        <v>0.3</v>
      </c>
    </row>
  </sheetData>
  <pageMargins left="0.7" right="0.7" top="0.75" bottom="0.75" header="0.3" footer="0.3"/>
  <ignoredErrors>
    <ignoredError sqref="J7:J11 M7 M8:M11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5:H11"/>
  <sheetViews>
    <sheetView workbookViewId="0">
      <selection activeCell="N15" sqref="N15"/>
    </sheetView>
  </sheetViews>
  <sheetFormatPr defaultRowHeight="15" x14ac:dyDescent="0.25"/>
  <sheetData>
    <row r="5" spans="3:8" x14ac:dyDescent="0.25">
      <c r="C5" s="1"/>
      <c r="D5" s="1" t="s">
        <v>3</v>
      </c>
      <c r="E5" s="1"/>
      <c r="F5" s="1"/>
      <c r="G5" s="1"/>
      <c r="H5" s="1"/>
    </row>
    <row r="6" spans="3:8" x14ac:dyDescent="0.25">
      <c r="C6" s="1" t="s">
        <v>4</v>
      </c>
      <c r="D6" s="1" t="s">
        <v>0</v>
      </c>
      <c r="E6" s="1"/>
      <c r="F6" s="1"/>
      <c r="G6" s="1"/>
      <c r="H6" s="1"/>
    </row>
    <row r="7" spans="3:8" x14ac:dyDescent="0.25">
      <c r="C7" s="2">
        <v>0.2</v>
      </c>
      <c r="D7" s="3">
        <v>0.4</v>
      </c>
      <c r="E7" s="3">
        <v>0.5</v>
      </c>
      <c r="F7" s="3">
        <v>0.1</v>
      </c>
      <c r="G7" s="3">
        <v>0.1</v>
      </c>
      <c r="H7" s="3">
        <v>0.3</v>
      </c>
    </row>
    <row r="8" spans="3:8" x14ac:dyDescent="0.25">
      <c r="C8" s="2">
        <v>0.4</v>
      </c>
      <c r="D8" s="3">
        <v>0.3</v>
      </c>
      <c r="E8" s="3">
        <v>0.5</v>
      </c>
      <c r="F8" s="3">
        <v>0.6</v>
      </c>
      <c r="G8" s="3">
        <v>0.5</v>
      </c>
      <c r="H8" s="3">
        <v>0.7</v>
      </c>
    </row>
    <row r="9" spans="3:8" x14ac:dyDescent="0.25">
      <c r="C9" s="2">
        <v>0.60000000000000009</v>
      </c>
      <c r="D9" s="3">
        <v>0.9</v>
      </c>
      <c r="E9" s="3">
        <v>1</v>
      </c>
      <c r="F9" s="3">
        <v>0.5</v>
      </c>
      <c r="G9" s="3">
        <v>0.9</v>
      </c>
      <c r="H9" s="3">
        <v>0.5</v>
      </c>
    </row>
    <row r="10" spans="3:8" x14ac:dyDescent="0.25">
      <c r="C10" s="2">
        <v>0.8</v>
      </c>
      <c r="D10" s="3">
        <v>1.1000000000000001</v>
      </c>
      <c r="E10" s="3">
        <v>1.2</v>
      </c>
      <c r="F10" s="3">
        <v>1.5</v>
      </c>
      <c r="G10" s="3">
        <v>0.7</v>
      </c>
      <c r="H10" s="3">
        <v>0.9</v>
      </c>
    </row>
    <row r="11" spans="3:8" x14ac:dyDescent="0.25">
      <c r="C11" s="1">
        <v>1</v>
      </c>
      <c r="D11" s="1">
        <v>1.3</v>
      </c>
      <c r="E11" s="1">
        <v>1.2</v>
      </c>
      <c r="F11" s="1">
        <v>1.6</v>
      </c>
      <c r="G11" s="1">
        <v>1.3</v>
      </c>
      <c r="H11" s="1">
        <v>1.8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5:S26"/>
  <sheetViews>
    <sheetView workbookViewId="0">
      <selection activeCell="S21" sqref="S21"/>
    </sheetView>
  </sheetViews>
  <sheetFormatPr defaultRowHeight="15" x14ac:dyDescent="0.25"/>
  <cols>
    <col min="14" max="14" width="14.42578125" customWidth="1"/>
  </cols>
  <sheetData>
    <row r="5" spans="3:14" x14ac:dyDescent="0.25">
      <c r="C5" s="1"/>
      <c r="D5" s="1" t="s">
        <v>3</v>
      </c>
      <c r="E5" s="1"/>
      <c r="F5" s="1"/>
      <c r="G5" s="1"/>
      <c r="H5" s="1"/>
      <c r="I5" s="1" t="s">
        <v>1</v>
      </c>
      <c r="J5" s="2" t="s">
        <v>11</v>
      </c>
      <c r="K5" s="2" t="s">
        <v>7</v>
      </c>
      <c r="L5" s="2" t="s">
        <v>8</v>
      </c>
      <c r="M5" s="1" t="s">
        <v>12</v>
      </c>
      <c r="N5" s="1" t="s">
        <v>13</v>
      </c>
    </row>
    <row r="6" spans="3:14" x14ac:dyDescent="0.25">
      <c r="C6" s="1" t="s">
        <v>4</v>
      </c>
      <c r="D6" s="1" t="s">
        <v>0</v>
      </c>
      <c r="E6" s="1"/>
      <c r="F6" s="1"/>
      <c r="G6" s="1"/>
      <c r="H6" s="1"/>
      <c r="I6" s="2"/>
      <c r="J6" s="2"/>
      <c r="K6" s="2"/>
      <c r="L6" s="2"/>
      <c r="M6" s="1"/>
      <c r="N6" s="1"/>
    </row>
    <row r="7" spans="3:14" x14ac:dyDescent="0.25">
      <c r="C7" s="2">
        <v>0.2</v>
      </c>
      <c r="D7" s="3">
        <v>0.4</v>
      </c>
      <c r="E7" s="3">
        <v>0.5</v>
      </c>
      <c r="F7" s="3">
        <v>0.1</v>
      </c>
      <c r="G7" s="3">
        <v>0.1</v>
      </c>
      <c r="H7" s="3">
        <v>0.3</v>
      </c>
      <c r="I7" s="2">
        <f>C7</f>
        <v>0.2</v>
      </c>
      <c r="J7" s="2">
        <f>AVERAGE(D7:H7)</f>
        <v>0.28000000000000003</v>
      </c>
      <c r="K7" s="2">
        <v>0.35</v>
      </c>
      <c r="L7" s="2">
        <v>0.2</v>
      </c>
      <c r="M7" s="9">
        <f>STDEV(D7:H7)</f>
        <v>0.17888543819998315</v>
      </c>
      <c r="N7" s="9">
        <f>M7/SQRT(5)</f>
        <v>7.9999999999999988E-2</v>
      </c>
    </row>
    <row r="8" spans="3:14" x14ac:dyDescent="0.25">
      <c r="C8" s="2">
        <v>0.4</v>
      </c>
      <c r="D8" s="3">
        <v>0.3</v>
      </c>
      <c r="E8" s="3">
        <v>0.5</v>
      </c>
      <c r="F8" s="3">
        <v>0.6</v>
      </c>
      <c r="G8" s="3">
        <v>0.5</v>
      </c>
      <c r="H8" s="3">
        <v>0.7</v>
      </c>
      <c r="I8" s="2">
        <f t="shared" ref="I8:I11" si="0">C8</f>
        <v>0.4</v>
      </c>
      <c r="J8" s="2">
        <f t="shared" ref="J8:J11" si="1">AVERAGE(D8:H8)</f>
        <v>0.51999999999999991</v>
      </c>
      <c r="K8" s="2"/>
      <c r="L8" s="2"/>
      <c r="M8" s="9">
        <f t="shared" ref="M8:M11" si="2">STDEV(D8:H8)</f>
        <v>0.1483239697419135</v>
      </c>
      <c r="N8" s="9">
        <f t="shared" ref="N8:N11" si="3">M8/SQRT(5)</f>
        <v>6.6332495807108108E-2</v>
      </c>
    </row>
    <row r="9" spans="3:14" x14ac:dyDescent="0.25">
      <c r="C9" s="2">
        <v>0.60000000000000009</v>
      </c>
      <c r="D9" s="3">
        <v>0.9</v>
      </c>
      <c r="E9" s="3">
        <v>1</v>
      </c>
      <c r="F9" s="3">
        <v>0.5</v>
      </c>
      <c r="G9" s="3">
        <v>0.9</v>
      </c>
      <c r="H9" s="3">
        <v>0.5</v>
      </c>
      <c r="I9" s="2">
        <f t="shared" si="0"/>
        <v>0.60000000000000009</v>
      </c>
      <c r="J9" s="2">
        <f t="shared" si="1"/>
        <v>0.76</v>
      </c>
      <c r="K9" s="2"/>
      <c r="L9" s="2"/>
      <c r="M9" s="9">
        <f t="shared" si="2"/>
        <v>0.24083189157584603</v>
      </c>
      <c r="N9" s="9">
        <f t="shared" si="3"/>
        <v>0.10770329614269013</v>
      </c>
    </row>
    <row r="10" spans="3:14" x14ac:dyDescent="0.25">
      <c r="C10" s="2">
        <v>0.8</v>
      </c>
      <c r="D10" s="3">
        <v>1.1000000000000001</v>
      </c>
      <c r="E10" s="3">
        <v>1.2</v>
      </c>
      <c r="F10" s="3">
        <v>1.5</v>
      </c>
      <c r="G10" s="3">
        <v>0.7</v>
      </c>
      <c r="H10" s="3">
        <v>0.9</v>
      </c>
      <c r="I10" s="2">
        <f t="shared" si="0"/>
        <v>0.8</v>
      </c>
      <c r="J10" s="2">
        <f t="shared" si="1"/>
        <v>1.08</v>
      </c>
      <c r="K10" s="2"/>
      <c r="L10" s="2"/>
      <c r="M10" s="9">
        <f t="shared" si="2"/>
        <v>0.30331501776206216</v>
      </c>
      <c r="N10" s="9">
        <f t="shared" si="3"/>
        <v>0.13564659966250542</v>
      </c>
    </row>
    <row r="11" spans="3:14" x14ac:dyDescent="0.25">
      <c r="C11" s="1">
        <v>1</v>
      </c>
      <c r="D11" s="1">
        <v>1.3</v>
      </c>
      <c r="E11" s="1">
        <v>1.2</v>
      </c>
      <c r="F11" s="1">
        <v>1.6</v>
      </c>
      <c r="G11" s="1">
        <v>1.3</v>
      </c>
      <c r="H11" s="1">
        <v>1.8</v>
      </c>
      <c r="I11" s="2">
        <f t="shared" si="0"/>
        <v>1</v>
      </c>
      <c r="J11" s="2">
        <f t="shared" si="1"/>
        <v>1.44</v>
      </c>
      <c r="K11" s="2">
        <v>1.35</v>
      </c>
      <c r="L11" s="2">
        <v>1.5</v>
      </c>
      <c r="M11" s="9">
        <f t="shared" si="2"/>
        <v>0.25099800796022387</v>
      </c>
      <c r="N11" s="9">
        <f t="shared" si="3"/>
        <v>0.11224972160321878</v>
      </c>
    </row>
    <row r="17" spans="13:19" x14ac:dyDescent="0.25">
      <c r="M17" t="s">
        <v>14</v>
      </c>
      <c r="N17" t="s">
        <v>15</v>
      </c>
      <c r="O17">
        <v>1.625</v>
      </c>
    </row>
    <row r="18" spans="13:19" x14ac:dyDescent="0.25">
      <c r="N18" t="s">
        <v>16</v>
      </c>
      <c r="O18">
        <v>1.25</v>
      </c>
    </row>
    <row r="19" spans="13:19" x14ac:dyDescent="0.25">
      <c r="N19" t="s">
        <v>5</v>
      </c>
      <c r="O19">
        <f>(O17+O18)/2</f>
        <v>1.4375</v>
      </c>
      <c r="Q19">
        <v>1.4</v>
      </c>
      <c r="S19">
        <f>O19-Q19</f>
        <v>3.7500000000000089E-2</v>
      </c>
    </row>
    <row r="20" spans="13:19" x14ac:dyDescent="0.25">
      <c r="N20" t="s">
        <v>17</v>
      </c>
      <c r="O20">
        <f>(O17-O18)/2</f>
        <v>0.1875</v>
      </c>
      <c r="S20">
        <f>O20+S19</f>
        <v>0.22500000000000009</v>
      </c>
    </row>
    <row r="23" spans="13:19" x14ac:dyDescent="0.25">
      <c r="M23" t="s">
        <v>18</v>
      </c>
      <c r="N23" t="s">
        <v>15</v>
      </c>
      <c r="O23">
        <v>0.1</v>
      </c>
    </row>
    <row r="24" spans="13:19" x14ac:dyDescent="0.25">
      <c r="N24" t="s">
        <v>16</v>
      </c>
      <c r="O24">
        <v>-0.125</v>
      </c>
    </row>
    <row r="25" spans="13:19" x14ac:dyDescent="0.25">
      <c r="N25" t="s">
        <v>5</v>
      </c>
      <c r="O25">
        <f>(O23+O24)/2</f>
        <v>-1.2499999999999997E-2</v>
      </c>
      <c r="Q25">
        <v>0</v>
      </c>
    </row>
    <row r="26" spans="13:19" x14ac:dyDescent="0.25">
      <c r="N26" t="s">
        <v>17</v>
      </c>
      <c r="O26">
        <f>(O23-O24)/2</f>
        <v>0.1125</v>
      </c>
      <c r="Q26">
        <v>0.2</v>
      </c>
    </row>
  </sheetData>
  <pageMargins left="0.7" right="0.7" top="0.75" bottom="0.75" header="0.3" footer="0.3"/>
  <ignoredErrors>
    <ignoredError sqref="J8:N10 J11 M11:N11 J7 M7:N7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5:I19"/>
  <sheetViews>
    <sheetView workbookViewId="0">
      <selection activeCell="L25" sqref="L25"/>
    </sheetView>
  </sheetViews>
  <sheetFormatPr defaultRowHeight="15" x14ac:dyDescent="0.25"/>
  <sheetData>
    <row r="5" spans="3:9" x14ac:dyDescent="0.25">
      <c r="C5" s="1"/>
      <c r="D5" s="1" t="s">
        <v>3</v>
      </c>
      <c r="E5" s="1"/>
      <c r="F5" s="1"/>
      <c r="G5" s="1"/>
      <c r="H5" s="1"/>
    </row>
    <row r="6" spans="3:9" x14ac:dyDescent="0.25">
      <c r="C6" s="1" t="s">
        <v>4</v>
      </c>
      <c r="D6" s="1" t="s">
        <v>0</v>
      </c>
      <c r="E6" s="1"/>
      <c r="F6" s="1"/>
      <c r="G6" s="1"/>
      <c r="H6" s="1"/>
    </row>
    <row r="7" spans="3:9" x14ac:dyDescent="0.25">
      <c r="C7" s="2">
        <v>0.2</v>
      </c>
      <c r="D7" s="3">
        <v>0.2</v>
      </c>
      <c r="E7" s="3">
        <v>0.3</v>
      </c>
      <c r="F7" s="3">
        <v>0.2</v>
      </c>
      <c r="G7" s="3">
        <v>0.3</v>
      </c>
      <c r="H7" s="3">
        <v>0.3</v>
      </c>
      <c r="I7" s="7"/>
    </row>
    <row r="8" spans="3:9" x14ac:dyDescent="0.25">
      <c r="C8" s="2">
        <v>0.4</v>
      </c>
      <c r="D8" s="3">
        <v>0.6</v>
      </c>
      <c r="E8" s="3">
        <v>0.6</v>
      </c>
      <c r="F8" s="3">
        <v>0.6</v>
      </c>
      <c r="G8" s="3">
        <v>0.5</v>
      </c>
      <c r="H8" s="3">
        <v>0.6</v>
      </c>
      <c r="I8" s="7"/>
    </row>
    <row r="9" spans="3:9" x14ac:dyDescent="0.25">
      <c r="C9" s="2">
        <v>0.60000000000000009</v>
      </c>
      <c r="D9" s="3">
        <v>0.9</v>
      </c>
      <c r="E9" s="3">
        <v>0.8</v>
      </c>
      <c r="F9" s="3">
        <v>0.9</v>
      </c>
      <c r="G9" s="3">
        <v>0.9</v>
      </c>
      <c r="H9" s="3">
        <v>0.8</v>
      </c>
      <c r="I9" s="7"/>
    </row>
    <row r="10" spans="3:9" x14ac:dyDescent="0.25">
      <c r="C10" s="2">
        <v>0.8</v>
      </c>
      <c r="D10" s="3">
        <v>1.2</v>
      </c>
      <c r="E10" s="3">
        <v>1</v>
      </c>
      <c r="F10" s="3">
        <v>1.1000000000000001</v>
      </c>
      <c r="G10" s="3">
        <v>1.2</v>
      </c>
      <c r="H10" s="3">
        <v>1.1000000000000001</v>
      </c>
      <c r="I10" s="7"/>
    </row>
    <row r="11" spans="3:9" x14ac:dyDescent="0.25">
      <c r="C11" s="2">
        <v>1</v>
      </c>
      <c r="D11" s="3">
        <v>1.4</v>
      </c>
      <c r="E11" s="3">
        <v>1.5</v>
      </c>
      <c r="F11" s="3">
        <v>1.4</v>
      </c>
      <c r="G11" s="3">
        <v>1.4</v>
      </c>
      <c r="H11" s="3">
        <v>1.4</v>
      </c>
      <c r="I11" s="7"/>
    </row>
    <row r="15" spans="3:9" x14ac:dyDescent="0.25">
      <c r="C15" s="6"/>
      <c r="D15" s="7"/>
      <c r="E15" s="7"/>
      <c r="F15" s="7"/>
      <c r="G15" s="7"/>
      <c r="H15" s="7"/>
    </row>
    <row r="16" spans="3:9" x14ac:dyDescent="0.25">
      <c r="C16" s="6"/>
      <c r="D16" s="7"/>
      <c r="E16" s="7"/>
      <c r="F16" s="7"/>
      <c r="G16" s="7"/>
      <c r="H16" s="7"/>
    </row>
    <row r="17" spans="3:8" x14ac:dyDescent="0.25">
      <c r="C17" s="6"/>
      <c r="D17" s="7"/>
      <c r="E17" s="7"/>
      <c r="F17" s="7"/>
      <c r="G17" s="7"/>
      <c r="H17" s="7"/>
    </row>
    <row r="18" spans="3:8" x14ac:dyDescent="0.25">
      <c r="C18" s="6"/>
      <c r="D18" s="7"/>
      <c r="E18" s="7"/>
      <c r="F18" s="7"/>
      <c r="G18" s="7"/>
      <c r="H18" s="7"/>
    </row>
    <row r="19" spans="3:8" x14ac:dyDescent="0.25">
      <c r="C19" s="6"/>
      <c r="D19" s="7"/>
      <c r="E19" s="7"/>
      <c r="F19" s="7"/>
      <c r="G19" s="7"/>
      <c r="H19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5:Q37"/>
  <sheetViews>
    <sheetView workbookViewId="0">
      <selection activeCell="F24" sqref="F24"/>
    </sheetView>
  </sheetViews>
  <sheetFormatPr defaultRowHeight="15" x14ac:dyDescent="0.25"/>
  <cols>
    <col min="11" max="13" width="11.28515625" customWidth="1"/>
  </cols>
  <sheetData>
    <row r="5" spans="3:17" x14ac:dyDescent="0.25">
      <c r="C5" s="1"/>
      <c r="D5" s="1" t="s">
        <v>3</v>
      </c>
      <c r="E5" s="1"/>
      <c r="F5" s="1"/>
      <c r="G5" s="1"/>
      <c r="H5" s="4"/>
      <c r="I5" s="5" t="s">
        <v>2</v>
      </c>
      <c r="J5" s="1" t="s">
        <v>6</v>
      </c>
      <c r="K5" s="1" t="s">
        <v>10</v>
      </c>
      <c r="L5" s="1" t="s">
        <v>1</v>
      </c>
      <c r="M5" s="1" t="s">
        <v>2</v>
      </c>
      <c r="N5" s="1" t="s">
        <v>1</v>
      </c>
      <c r="O5" s="1" t="s">
        <v>9</v>
      </c>
      <c r="P5" s="1" t="s">
        <v>7</v>
      </c>
      <c r="Q5" s="1" t="s">
        <v>8</v>
      </c>
    </row>
    <row r="6" spans="3:17" x14ac:dyDescent="0.25">
      <c r="C6" s="1" t="s">
        <v>4</v>
      </c>
      <c r="D6" s="1" t="s">
        <v>3</v>
      </c>
      <c r="E6" s="1"/>
      <c r="F6" s="1"/>
      <c r="G6" s="1"/>
      <c r="H6" s="4"/>
      <c r="I6" s="5" t="s">
        <v>5</v>
      </c>
      <c r="J6" s="1">
        <v>0</v>
      </c>
      <c r="K6" s="2">
        <f>J6/SQRT(5)</f>
        <v>0</v>
      </c>
      <c r="L6" s="2">
        <v>0</v>
      </c>
      <c r="M6" s="2">
        <v>0</v>
      </c>
      <c r="N6" s="1">
        <v>0</v>
      </c>
      <c r="O6" s="1"/>
      <c r="P6" s="1"/>
      <c r="Q6" s="1"/>
    </row>
    <row r="7" spans="3:17" x14ac:dyDescent="0.25">
      <c r="C7" s="2">
        <v>0.2</v>
      </c>
      <c r="D7" s="3">
        <v>0.2</v>
      </c>
      <c r="E7" s="3">
        <v>0.3</v>
      </c>
      <c r="F7" s="3">
        <v>0.2</v>
      </c>
      <c r="G7" s="3">
        <v>0.3</v>
      </c>
      <c r="H7" s="3">
        <v>0.3</v>
      </c>
      <c r="I7" s="8">
        <f>AVERAGE(D7:H7)</f>
        <v>0.26</v>
      </c>
      <c r="J7" s="2">
        <f>STDEV(D7:H7)</f>
        <v>5.4772255750516509E-2</v>
      </c>
      <c r="K7" s="2">
        <f t="shared" ref="K7:K11" si="0">J7/SQRT(5)</f>
        <v>2.4494897427831733E-2</v>
      </c>
      <c r="L7" s="2">
        <f>C7</f>
        <v>0.2</v>
      </c>
      <c r="M7" s="2">
        <f>I7</f>
        <v>0.26</v>
      </c>
      <c r="N7" s="2">
        <f>C7</f>
        <v>0.2</v>
      </c>
      <c r="O7" s="1">
        <f>I7-1.43*N7</f>
        <v>-2.5999999999999968E-2</v>
      </c>
      <c r="P7" s="1">
        <v>-7.0000000000000007E-2</v>
      </c>
      <c r="Q7" s="1">
        <v>2.5000000000000001E-2</v>
      </c>
    </row>
    <row r="8" spans="3:17" x14ac:dyDescent="0.25">
      <c r="C8" s="2">
        <v>0.4</v>
      </c>
      <c r="D8" s="3">
        <v>0.6</v>
      </c>
      <c r="E8" s="3">
        <v>0.6</v>
      </c>
      <c r="F8" s="3">
        <v>0.6</v>
      </c>
      <c r="G8" s="3">
        <v>0.5</v>
      </c>
      <c r="H8" s="3">
        <v>0.6</v>
      </c>
      <c r="I8" s="8">
        <f t="shared" ref="I8:I11" si="1">AVERAGE(D8:H8)</f>
        <v>0.57999999999999996</v>
      </c>
      <c r="J8" s="2">
        <f t="shared" ref="J8:J11" si="2">STDEV(D8:H8)</f>
        <v>4.4721359549995787E-2</v>
      </c>
      <c r="K8" s="2">
        <f t="shared" si="0"/>
        <v>1.9999999999999997E-2</v>
      </c>
      <c r="L8" s="2">
        <f t="shared" ref="L8:L11" si="3">C8</f>
        <v>0.4</v>
      </c>
      <c r="M8" s="2">
        <f t="shared" ref="M8:M11" si="4">I8</f>
        <v>0.57999999999999996</v>
      </c>
      <c r="N8" s="2">
        <f t="shared" ref="N8:N11" si="5">C8</f>
        <v>0.4</v>
      </c>
      <c r="O8" s="1">
        <f t="shared" ref="O8:O11" si="6">I8-1.43*N8</f>
        <v>8.0000000000000071E-3</v>
      </c>
      <c r="P8" s="1"/>
      <c r="Q8" s="1"/>
    </row>
    <row r="9" spans="3:17" x14ac:dyDescent="0.25">
      <c r="C9" s="2">
        <v>0.60000000000000009</v>
      </c>
      <c r="D9" s="3">
        <v>0.9</v>
      </c>
      <c r="E9" s="3">
        <v>0.8</v>
      </c>
      <c r="F9" s="3">
        <v>0.9</v>
      </c>
      <c r="G9" s="3">
        <v>0.9</v>
      </c>
      <c r="H9" s="3">
        <v>0.8</v>
      </c>
      <c r="I9" s="8">
        <f t="shared" si="1"/>
        <v>0.86</v>
      </c>
      <c r="J9" s="2">
        <f t="shared" si="2"/>
        <v>5.4772255750516599E-2</v>
      </c>
      <c r="K9" s="2">
        <f t="shared" si="0"/>
        <v>2.4494897427831775E-2</v>
      </c>
      <c r="L9" s="2">
        <f t="shared" si="3"/>
        <v>0.60000000000000009</v>
      </c>
      <c r="M9" s="2">
        <f t="shared" si="4"/>
        <v>0.86</v>
      </c>
      <c r="N9" s="2">
        <f t="shared" si="5"/>
        <v>0.60000000000000009</v>
      </c>
      <c r="O9" s="1">
        <f t="shared" si="6"/>
        <v>1.9999999999998908E-3</v>
      </c>
      <c r="P9" s="1"/>
      <c r="Q9" s="1"/>
    </row>
    <row r="10" spans="3:17" x14ac:dyDescent="0.25">
      <c r="C10" s="2">
        <v>0.8</v>
      </c>
      <c r="D10" s="3">
        <v>1.2</v>
      </c>
      <c r="E10" s="3">
        <v>1</v>
      </c>
      <c r="F10" s="3">
        <v>1.1000000000000001</v>
      </c>
      <c r="G10" s="3">
        <v>1.2</v>
      </c>
      <c r="H10" s="3">
        <v>1.1000000000000001</v>
      </c>
      <c r="I10" s="8">
        <f t="shared" si="1"/>
        <v>1.1199999999999999</v>
      </c>
      <c r="J10" s="2">
        <f t="shared" si="2"/>
        <v>8.3666002653407526E-2</v>
      </c>
      <c r="K10" s="2">
        <f t="shared" si="0"/>
        <v>3.7416573867739396E-2</v>
      </c>
      <c r="L10" s="2">
        <f t="shared" si="3"/>
        <v>0.8</v>
      </c>
      <c r="M10" s="2">
        <f t="shared" si="4"/>
        <v>1.1199999999999999</v>
      </c>
      <c r="N10" s="2">
        <f t="shared" si="5"/>
        <v>0.8</v>
      </c>
      <c r="O10" s="1">
        <f t="shared" si="6"/>
        <v>-2.4000000000000021E-2</v>
      </c>
      <c r="P10" s="1"/>
      <c r="Q10" s="1"/>
    </row>
    <row r="11" spans="3:17" x14ac:dyDescent="0.25">
      <c r="C11" s="2">
        <v>1</v>
      </c>
      <c r="D11" s="3">
        <v>1.4</v>
      </c>
      <c r="E11" s="3">
        <v>1.5</v>
      </c>
      <c r="F11" s="3">
        <v>1.4</v>
      </c>
      <c r="G11" s="3">
        <v>1.4</v>
      </c>
      <c r="H11" s="3">
        <v>1.4</v>
      </c>
      <c r="I11" s="8">
        <f t="shared" si="1"/>
        <v>1.42</v>
      </c>
      <c r="J11" s="2">
        <f t="shared" si="2"/>
        <v>4.4721359549995836E-2</v>
      </c>
      <c r="K11" s="2">
        <f t="shared" si="0"/>
        <v>2.0000000000000018E-2</v>
      </c>
      <c r="L11" s="2">
        <f t="shared" si="3"/>
        <v>1</v>
      </c>
      <c r="M11" s="2">
        <f t="shared" si="4"/>
        <v>1.42</v>
      </c>
      <c r="N11" s="2">
        <f t="shared" si="5"/>
        <v>1</v>
      </c>
      <c r="O11" s="1">
        <f t="shared" si="6"/>
        <v>-1.0000000000000009E-2</v>
      </c>
      <c r="P11" s="1">
        <v>0.04</v>
      </c>
      <c r="Q11" s="1">
        <v>-0.06</v>
      </c>
    </row>
    <row r="33" spans="9:17" x14ac:dyDescent="0.25">
      <c r="I33" t="s">
        <v>8</v>
      </c>
      <c r="J33">
        <v>0.03</v>
      </c>
      <c r="K33">
        <f>(J33+J34)/2</f>
        <v>-1.4999999999999999E-2</v>
      </c>
      <c r="M33">
        <v>0.13700000000000001</v>
      </c>
      <c r="N33">
        <f>(M33+M34)/2</f>
        <v>1.5500000000000007E-2</v>
      </c>
      <c r="P33">
        <v>4.5999999999999999E-2</v>
      </c>
      <c r="Q33">
        <f>(P33+P34)/2</f>
        <v>-2.5500000000000002E-2</v>
      </c>
    </row>
    <row r="34" spans="9:17" x14ac:dyDescent="0.25">
      <c r="I34" t="s">
        <v>7</v>
      </c>
      <c r="J34">
        <v>-0.06</v>
      </c>
      <c r="K34">
        <f>(J33-J34)/2</f>
        <v>4.4999999999999998E-2</v>
      </c>
      <c r="M34">
        <v>-0.106</v>
      </c>
      <c r="N34">
        <f>(M33-M34)/2</f>
        <v>0.1215</v>
      </c>
      <c r="P34">
        <v>-9.7000000000000003E-2</v>
      </c>
      <c r="Q34">
        <f>(P33-P34)/2</f>
        <v>7.1500000000000008E-2</v>
      </c>
    </row>
    <row r="37" spans="9:17" x14ac:dyDescent="0.25">
      <c r="I37">
        <f>(0.14+0.18)/2</f>
        <v>0.16</v>
      </c>
    </row>
  </sheetData>
  <pageMargins left="0.7" right="0.7" top="0.75" bottom="0.75" header="0.3" footer="0.3"/>
  <pageSetup paperSize="9" orientation="portrait" r:id="rId1"/>
  <ignoredErrors>
    <ignoredError sqref="I7:I11 J7:J1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D6:J30"/>
  <sheetViews>
    <sheetView workbookViewId="0">
      <selection activeCell="H6" sqref="H6:J10"/>
    </sheetView>
  </sheetViews>
  <sheetFormatPr defaultRowHeight="15" x14ac:dyDescent="0.25"/>
  <sheetData>
    <row r="6" spans="4:10" x14ac:dyDescent="0.25">
      <c r="D6" s="2">
        <v>0.2</v>
      </c>
      <c r="E6" s="3">
        <v>0.4</v>
      </c>
      <c r="H6" s="2">
        <v>0.2</v>
      </c>
      <c r="I6" s="2">
        <f>AVERAGE(C6:G6)</f>
        <v>0.30000000000000004</v>
      </c>
      <c r="J6" s="9">
        <f>STDEV(A6:E6)</f>
        <v>0.14142135623730948</v>
      </c>
    </row>
    <row r="7" spans="4:10" x14ac:dyDescent="0.25">
      <c r="D7" s="2">
        <v>0.4</v>
      </c>
      <c r="E7" s="3">
        <v>0.3</v>
      </c>
      <c r="H7" s="2">
        <v>0.4</v>
      </c>
      <c r="I7" s="2">
        <f t="shared" ref="I7:I10" si="0">AVERAGE(C7:G7)</f>
        <v>0.35</v>
      </c>
      <c r="J7" s="9">
        <f t="shared" ref="J7:J10" si="1">STDEV(A7:E7)</f>
        <v>7.0710678118654974E-2</v>
      </c>
    </row>
    <row r="8" spans="4:10" x14ac:dyDescent="0.25">
      <c r="D8" s="2">
        <v>0.60000000000000009</v>
      </c>
      <c r="E8" s="3">
        <v>0.9</v>
      </c>
      <c r="H8" s="2">
        <v>0.60000000000000009</v>
      </c>
      <c r="I8" s="2">
        <f t="shared" si="0"/>
        <v>0.75</v>
      </c>
      <c r="J8" s="9">
        <f t="shared" si="1"/>
        <v>0.21213203435596462</v>
      </c>
    </row>
    <row r="9" spans="4:10" x14ac:dyDescent="0.25">
      <c r="D9" s="2">
        <v>0.8</v>
      </c>
      <c r="E9" s="3">
        <v>1.1000000000000001</v>
      </c>
      <c r="H9" s="2">
        <v>0.8</v>
      </c>
      <c r="I9" s="2">
        <f t="shared" si="0"/>
        <v>0.95000000000000007</v>
      </c>
      <c r="J9" s="9">
        <f t="shared" si="1"/>
        <v>0.21213203435596462</v>
      </c>
    </row>
    <row r="10" spans="4:10" x14ac:dyDescent="0.25">
      <c r="D10" s="1">
        <v>1</v>
      </c>
      <c r="E10" s="1">
        <v>1.3</v>
      </c>
      <c r="H10" s="1">
        <v>1</v>
      </c>
      <c r="I10" s="2">
        <f t="shared" si="0"/>
        <v>1.1499999999999999</v>
      </c>
      <c r="J10" s="9">
        <f t="shared" si="1"/>
        <v>0.21213203435596617</v>
      </c>
    </row>
    <row r="11" spans="4:10" x14ac:dyDescent="0.25">
      <c r="D11" s="2">
        <v>0.2</v>
      </c>
      <c r="E11" s="3">
        <v>0.5</v>
      </c>
    </row>
    <row r="12" spans="4:10" x14ac:dyDescent="0.25">
      <c r="D12" s="2">
        <v>0.4</v>
      </c>
      <c r="E12" s="3">
        <v>0.5</v>
      </c>
    </row>
    <row r="13" spans="4:10" x14ac:dyDescent="0.25">
      <c r="D13" s="2">
        <v>0.60000000000000009</v>
      </c>
      <c r="E13" s="3">
        <v>1</v>
      </c>
    </row>
    <row r="14" spans="4:10" x14ac:dyDescent="0.25">
      <c r="D14" s="2">
        <v>0.8</v>
      </c>
      <c r="E14" s="3">
        <v>1.2</v>
      </c>
    </row>
    <row r="15" spans="4:10" x14ac:dyDescent="0.25">
      <c r="D15" s="1">
        <v>1</v>
      </c>
      <c r="E15" s="1">
        <v>1.2</v>
      </c>
    </row>
    <row r="16" spans="4:10" x14ac:dyDescent="0.25">
      <c r="D16" s="2">
        <v>0.2</v>
      </c>
      <c r="E16" s="3">
        <v>0.1</v>
      </c>
    </row>
    <row r="17" spans="4:5" x14ac:dyDescent="0.25">
      <c r="D17" s="2">
        <v>0.4</v>
      </c>
      <c r="E17" s="3">
        <v>0.6</v>
      </c>
    </row>
    <row r="18" spans="4:5" x14ac:dyDescent="0.25">
      <c r="D18" s="2">
        <v>0.60000000000000009</v>
      </c>
      <c r="E18" s="3">
        <v>0.5</v>
      </c>
    </row>
    <row r="19" spans="4:5" x14ac:dyDescent="0.25">
      <c r="D19" s="2">
        <v>0.8</v>
      </c>
      <c r="E19" s="3">
        <v>1.5</v>
      </c>
    </row>
    <row r="20" spans="4:5" x14ac:dyDescent="0.25">
      <c r="D20" s="1">
        <v>1</v>
      </c>
      <c r="E20" s="1">
        <v>1.6</v>
      </c>
    </row>
    <row r="21" spans="4:5" x14ac:dyDescent="0.25">
      <c r="D21" s="2">
        <v>0.2</v>
      </c>
      <c r="E21" s="3">
        <v>0.1</v>
      </c>
    </row>
    <row r="22" spans="4:5" x14ac:dyDescent="0.25">
      <c r="D22" s="2">
        <v>0.4</v>
      </c>
      <c r="E22" s="3">
        <v>0.5</v>
      </c>
    </row>
    <row r="23" spans="4:5" x14ac:dyDescent="0.25">
      <c r="D23" s="2">
        <v>0.60000000000000009</v>
      </c>
      <c r="E23" s="3">
        <v>0.9</v>
      </c>
    </row>
    <row r="24" spans="4:5" x14ac:dyDescent="0.25">
      <c r="D24" s="2">
        <v>0.8</v>
      </c>
      <c r="E24" s="3">
        <v>0.7</v>
      </c>
    </row>
    <row r="25" spans="4:5" x14ac:dyDescent="0.25">
      <c r="D25" s="1">
        <v>1</v>
      </c>
      <c r="E25" s="1">
        <v>1.3</v>
      </c>
    </row>
    <row r="26" spans="4:5" x14ac:dyDescent="0.25">
      <c r="D26" s="2">
        <v>0.2</v>
      </c>
      <c r="E26" s="3">
        <v>0.3</v>
      </c>
    </row>
    <row r="27" spans="4:5" x14ac:dyDescent="0.25">
      <c r="D27" s="2">
        <v>0.4</v>
      </c>
      <c r="E27" s="3">
        <v>0.7</v>
      </c>
    </row>
    <row r="28" spans="4:5" x14ac:dyDescent="0.25">
      <c r="D28" s="2">
        <v>0.60000000000000009</v>
      </c>
      <c r="E28" s="3">
        <v>0.5</v>
      </c>
    </row>
    <row r="29" spans="4:5" x14ac:dyDescent="0.25">
      <c r="D29" s="2">
        <v>0.8</v>
      </c>
      <c r="E29" s="3">
        <v>0.9</v>
      </c>
    </row>
    <row r="30" spans="4:5" x14ac:dyDescent="0.25">
      <c r="D30" s="1">
        <v>1</v>
      </c>
      <c r="E30" s="1">
        <v>1.8</v>
      </c>
    </row>
  </sheetData>
  <pageMargins left="0.7" right="0.7" top="0.75" bottom="0.75" header="0.3" footer="0.3"/>
  <ignoredErrors>
    <ignoredError sqref="I6:I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The Data, part 1, I</vt:lpstr>
      <vt:lpstr>The Analysis part 1, I</vt:lpstr>
      <vt:lpstr>The Data part 1, II</vt:lpstr>
      <vt:lpstr>The Analysis, part 1, II</vt:lpstr>
      <vt:lpstr>The Data, 2</vt:lpstr>
      <vt:lpstr>Analysis, part 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Mauritz Blomqvists</dc:creator>
  <cp:lastModifiedBy>Blomqvist Mauritz</cp:lastModifiedBy>
  <dcterms:created xsi:type="dcterms:W3CDTF">2016-12-05T11:37:54Z</dcterms:created>
  <dcterms:modified xsi:type="dcterms:W3CDTF">2024-01-07T18:25:38Z</dcterms:modified>
</cp:coreProperties>
</file>